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計画（実績）" sheetId="1" r:id="rId1"/>
    <sheet name="補助額計算書" sheetId="2" r:id="rId2"/>
  </sheets>
  <definedNames>
    <definedName name="_xlfn.IFERROR" hidden="1">#NAME?</definedName>
    <definedName name="_xlnm.Print_Area" localSheetId="0">'計画（実績）'!$A$1:$I$42</definedName>
  </definedNames>
  <calcPr fullCalcOnLoad="1"/>
</workbook>
</file>

<file path=xl/sharedStrings.xml><?xml version="1.0" encoding="utf-8"?>
<sst xmlns="http://schemas.openxmlformats.org/spreadsheetml/2006/main" count="97" uniqueCount="71">
  <si>
    <t>□自己所有</t>
  </si>
  <si>
    <t>□ファイナンス・リース</t>
  </si>
  <si>
    <t>ア．太陽光発電設備</t>
  </si>
  <si>
    <t>（２）設備概要</t>
  </si>
  <si>
    <t>太陽光パネル</t>
  </si>
  <si>
    <t>パワーコンディショナー</t>
  </si>
  <si>
    <t>公称最大出力合計</t>
  </si>
  <si>
    <t>メーカー・型番</t>
  </si>
  <si>
    <t>定格出力合計</t>
  </si>
  <si>
    <t>イ．　蓄電池</t>
  </si>
  <si>
    <t>円</t>
  </si>
  <si>
    <t>支払月数</t>
  </si>
  <si>
    <t>初回サービス料（補助金なし）</t>
  </si>
  <si>
    <t>回</t>
  </si>
  <si>
    <t>2回目以降サービス料（補助金なし）</t>
  </si>
  <si>
    <t>初回サービス料（補助金あり）</t>
  </si>
  <si>
    <t>2回目以降サービス料（補助金あり）</t>
  </si>
  <si>
    <t>サービス料差額合計</t>
  </si>
  <si>
    <t>×</t>
  </si>
  <si>
    <t>=</t>
  </si>
  <si>
    <t>5万円/kWh</t>
  </si>
  <si>
    <t>単価</t>
  </si>
  <si>
    <t>補助金額</t>
  </si>
  <si>
    <t>①</t>
  </si>
  <si>
    <t>蓄電池の価格</t>
  </si>
  <si>
    <t>＝</t>
  </si>
  <si>
    <t>補助率</t>
  </si>
  <si>
    <t>家庭用・産業用の別</t>
  </si>
  <si>
    <t>1/3</t>
  </si>
  <si>
    <t>導入計画（実績）書</t>
  </si>
  <si>
    <t>補助上限額</t>
  </si>
  <si>
    <t>３．補助事業に係る対象設備等</t>
  </si>
  <si>
    <t>４．還元方法等（ファイナンス・リースの場合のみ）</t>
  </si>
  <si>
    <t>１．設置場所の概要</t>
  </si>
  <si>
    <t>設置場所の名称</t>
  </si>
  <si>
    <t>所在地</t>
  </si>
  <si>
    <t>設置場所の所有者</t>
  </si>
  <si>
    <t>２．導入方法</t>
  </si>
  <si>
    <t>年間の想定発電量</t>
  </si>
  <si>
    <t>kWh</t>
  </si>
  <si>
    <t>年間の想定消費電力量</t>
  </si>
  <si>
    <t>年間の想定売電量</t>
  </si>
  <si>
    <t>（１）設備概要</t>
  </si>
  <si>
    <t>（２）自家消費割合
　　　（見込み）</t>
  </si>
  <si>
    <t>太陽光発電設備の出力 ※</t>
  </si>
  <si>
    <t>自家消費割合（見込み）</t>
  </si>
  <si>
    <t>％</t>
  </si>
  <si>
    <t>円</t>
  </si>
  <si>
    <t>補助対象経費の1/3</t>
  </si>
  <si>
    <t>②</t>
  </si>
  <si>
    <t>補助金額の上限</t>
  </si>
  <si>
    <t>補助金額</t>
  </si>
  <si>
    <t>円/kWh</t>
  </si>
  <si>
    <t>蓄電池の価格（補助金対象経費）の１／３</t>
  </si>
  <si>
    <t>出力</t>
  </si>
  <si>
    <r>
      <t>※該当する方を反転■またはレ点チェック</t>
    </r>
    <r>
      <rPr>
        <sz val="9"/>
        <color indexed="8"/>
        <rFont val="Segoe UI Symbol"/>
        <family val="2"/>
      </rPr>
      <t>☑</t>
    </r>
    <r>
      <rPr>
        <sz val="9"/>
        <color indexed="8"/>
        <rFont val="游ゴシック"/>
        <family val="3"/>
      </rPr>
      <t>を入れる</t>
    </r>
  </si>
  <si>
    <t>※補助金額の全額を還元すること。</t>
  </si>
  <si>
    <t>※年間想定発電量が年間想定消費電力量を上回る申請は原則認められません。</t>
  </si>
  <si>
    <t>※出力は、太陽光パネルの公称最大出力合計とパワーコンディショナーの定格出力合計のうち、
　数値の低い方を採用する。（小数点以下切り捨て)</t>
  </si>
  <si>
    <t xml:space="preserve"> </t>
  </si>
  <si>
    <t>※１　「蓄電容量」＝「単電池の定格容量」×「単電池の公称電圧」×「単電池の数」
　　　少数点第二位以下を切り捨てる。</t>
  </si>
  <si>
    <r>
      <t>蓄電池の蓄電容量</t>
    </r>
    <r>
      <rPr>
        <sz val="9"/>
        <color indexed="8"/>
        <rFont val="游ゴシック"/>
        <family val="3"/>
      </rPr>
      <t xml:space="preserve"> ※１</t>
    </r>
  </si>
  <si>
    <t>蓄電容量</t>
  </si>
  <si>
    <t>単価上限</t>
  </si>
  <si>
    <t>※２　蓄電池を稼働させるために必要な設備機器の費用に工事費・据付費を加えた額（税抜き）</t>
  </si>
  <si>
    <t>kWh／円</t>
  </si>
  <si>
    <r>
      <t>蓄電池の価格　</t>
    </r>
    <r>
      <rPr>
        <sz val="9"/>
        <color indexed="8"/>
        <rFont val="游ゴシック"/>
        <family val="3"/>
      </rPr>
      <t>※２※３</t>
    </r>
  </si>
  <si>
    <t>蓄電池の1kWhあたり単価</t>
  </si>
  <si>
    <t>　</t>
  </si>
  <si>
    <t>※3　太陽光発電設備等の電力変換装置（パワーコンディショナー）が蓄電システムの電力変換装置と
        一体型(ハイブリッド)の蓄電システムの場合、ハイブリッド部分のうち蓄電システム以外の電力
        変換に寄与する部分（蓄電システムに含まれる太陽光発電設備等の電力変換装置）に係る経費分
       を控除することができます。</t>
  </si>
  <si>
    <t>kW</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</si>
</sst>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_);[Red]\(0\)"/>
  </numFmts>
  <fonts count="42">
    <font>
      <sz val="11"/>
      <color theme="1"/>
      <name val="Calibri"/>
      <family val="3"/>
    </font>
    <font>
      <sz val="11"/>
      <color indexed="8"/>
      <name val="游ゴシック"/>
      <family val="3"/>
    </font>
    <font>
      <sz val="6"/>
      <name val="游ゴシック"/>
      <family val="3"/>
    </font>
    <font>
      <b/>
      <sz val="11"/>
      <color indexed="8"/>
      <name val="游ゴシック"/>
      <family val="3"/>
    </font>
    <font>
      <sz val="14"/>
      <color indexed="8"/>
      <name val="游ゴシック"/>
      <family val="3"/>
    </font>
    <font>
      <sz val="9"/>
      <color indexed="8"/>
      <name val="游ゴシック"/>
      <family val="3"/>
    </font>
    <font>
      <sz val="9"/>
      <color indexed="8"/>
      <name val="Segoe UI Symbol"/>
      <family val="2"/>
    </font>
    <font>
      <sz val="10"/>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4"/>
      <color theme="1"/>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style="thin"/>
      <right style="thin"/>
      <top style="thin"/>
      <bottom style="thin"/>
    </border>
    <border>
      <left/>
      <right/>
      <top style="thin"/>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75">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center" vertical="center"/>
    </xf>
    <xf numFmtId="0" fontId="34" fillId="0" borderId="0" xfId="0" applyFont="1" applyAlignment="1">
      <alignment horizontal="left" vertical="center"/>
    </xf>
    <xf numFmtId="49" fontId="0" fillId="0" borderId="0" xfId="0" applyNumberFormat="1" applyAlignment="1">
      <alignment horizontal="center" vertical="center"/>
    </xf>
    <xf numFmtId="0" fontId="34" fillId="0" borderId="0" xfId="0" applyFont="1" applyAlignment="1">
      <alignment vertical="center"/>
    </xf>
    <xf numFmtId="0" fontId="0" fillId="0" borderId="0" xfId="0" applyAlignment="1">
      <alignment/>
    </xf>
    <xf numFmtId="0" fontId="0" fillId="4" borderId="10" xfId="0" applyFill="1" applyBorder="1" applyAlignment="1">
      <alignment vertical="center"/>
    </xf>
    <xf numFmtId="0" fontId="0" fillId="0" borderId="0" xfId="0" applyFont="1" applyAlignment="1">
      <alignment vertical="center"/>
    </xf>
    <xf numFmtId="178" fontId="0" fillId="0" borderId="0" xfId="0" applyNumberFormat="1" applyAlignment="1">
      <alignment vertical="center"/>
    </xf>
    <xf numFmtId="0" fontId="0" fillId="0" borderId="11" xfId="0" applyBorder="1" applyAlignment="1">
      <alignment vertical="center"/>
    </xf>
    <xf numFmtId="0" fontId="0" fillId="33" borderId="10" xfId="0" applyFill="1" applyBorder="1" applyAlignment="1">
      <alignment vertical="center"/>
    </xf>
    <xf numFmtId="176" fontId="0" fillId="33" borderId="0" xfId="0" applyNumberFormat="1" applyFill="1" applyAlignment="1">
      <alignment vertical="center"/>
    </xf>
    <xf numFmtId="0" fontId="0" fillId="33" borderId="0" xfId="0" applyFill="1" applyAlignment="1">
      <alignment vertical="center"/>
    </xf>
    <xf numFmtId="0" fontId="0" fillId="33" borderId="0" xfId="0" applyFill="1" applyAlignment="1">
      <alignment horizontal="center" vertical="center"/>
    </xf>
    <xf numFmtId="0" fontId="0" fillId="0" borderId="0" xfId="0" applyAlignment="1">
      <alignment vertical="top"/>
    </xf>
    <xf numFmtId="0" fontId="0" fillId="0" borderId="0" xfId="0" applyAlignment="1">
      <alignment vertical="center"/>
    </xf>
    <xf numFmtId="176" fontId="0" fillId="0" borderId="12" xfId="0" applyNumberFormat="1" applyBorder="1" applyAlignment="1">
      <alignment vertical="center"/>
    </xf>
    <xf numFmtId="0" fontId="0" fillId="0" borderId="11" xfId="0" applyBorder="1" applyAlignment="1">
      <alignment vertical="center"/>
    </xf>
    <xf numFmtId="0" fontId="39" fillId="0" borderId="0" xfId="0" applyFont="1" applyAlignment="1">
      <alignment wrapText="1"/>
    </xf>
    <xf numFmtId="0" fontId="39" fillId="0" borderId="0" xfId="0" applyFont="1" applyAlignment="1">
      <alignment vertical="center" wrapText="1"/>
    </xf>
    <xf numFmtId="0" fontId="39" fillId="0" borderId="0" xfId="0" applyFont="1" applyAlignment="1">
      <alignment vertical="center"/>
    </xf>
    <xf numFmtId="0" fontId="0" fillId="0" borderId="12" xfId="0"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177" fontId="0" fillId="0" borderId="12" xfId="0" applyNumberFormat="1" applyBorder="1" applyAlignment="1">
      <alignment vertical="center"/>
    </xf>
    <xf numFmtId="177" fontId="0" fillId="0" borderId="11" xfId="0" applyNumberFormat="1" applyBorder="1" applyAlignment="1">
      <alignment vertical="center"/>
    </xf>
    <xf numFmtId="0" fontId="39" fillId="0" borderId="14" xfId="0" applyFont="1" applyBorder="1" applyAlignment="1">
      <alignment wrapText="1"/>
    </xf>
    <xf numFmtId="0" fontId="39" fillId="0" borderId="14" xfId="0" applyFont="1" applyBorder="1" applyAlignment="1">
      <alignment/>
    </xf>
    <xf numFmtId="0" fontId="0" fillId="0" borderId="11" xfId="0" applyBorder="1" applyAlignment="1">
      <alignment horizontal="left" vertical="center"/>
    </xf>
    <xf numFmtId="0" fontId="0" fillId="0" borderId="10" xfId="0" applyBorder="1" applyAlignment="1">
      <alignment horizontal="left" vertical="center"/>
    </xf>
    <xf numFmtId="0" fontId="40" fillId="0" borderId="0" xfId="0" applyFont="1" applyAlignment="1">
      <alignment horizontal="center" vertical="center"/>
    </xf>
    <xf numFmtId="0" fontId="0" fillId="4" borderId="13" xfId="0" applyFill="1" applyBorder="1" applyAlignment="1">
      <alignment vertical="center" wrapText="1"/>
    </xf>
    <xf numFmtId="0" fontId="0" fillId="4" borderId="13" xfId="0" applyFill="1" applyBorder="1" applyAlignment="1">
      <alignment vertical="center"/>
    </xf>
    <xf numFmtId="176" fontId="0" fillId="4" borderId="12" xfId="0" applyNumberFormat="1" applyFill="1" applyBorder="1" applyAlignment="1">
      <alignment horizontal="right" vertical="center"/>
    </xf>
    <xf numFmtId="176" fontId="0" fillId="4" borderId="11" xfId="0" applyNumberFormat="1" applyFill="1" applyBorder="1" applyAlignment="1">
      <alignment horizontal="right" vertical="center"/>
    </xf>
    <xf numFmtId="179" fontId="0" fillId="0" borderId="11" xfId="0" applyNumberFormat="1" applyBorder="1" applyAlignment="1">
      <alignment vertical="center"/>
    </xf>
    <xf numFmtId="179" fontId="0" fillId="0" borderId="13" xfId="0" applyNumberFormat="1" applyBorder="1" applyAlignment="1">
      <alignment vertical="center"/>
    </xf>
    <xf numFmtId="0" fontId="41" fillId="0" borderId="0" xfId="0" applyFont="1" applyAlignment="1">
      <alignment horizontal="left"/>
    </xf>
    <xf numFmtId="0" fontId="0" fillId="0" borderId="12" xfId="0" applyBorder="1" applyAlignment="1">
      <alignment horizontal="left" vertical="center"/>
    </xf>
    <xf numFmtId="0" fontId="0" fillId="0" borderId="15"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20" xfId="0" applyBorder="1" applyAlignment="1">
      <alignment vertical="top"/>
    </xf>
    <xf numFmtId="0" fontId="0" fillId="33" borderId="11" xfId="0" applyFill="1" applyBorder="1" applyAlignment="1">
      <alignment vertical="center"/>
    </xf>
    <xf numFmtId="0" fontId="0" fillId="33" borderId="10" xfId="0" applyFill="1" applyBorder="1" applyAlignment="1">
      <alignment vertical="center"/>
    </xf>
    <xf numFmtId="0" fontId="0" fillId="0" borderId="15" xfId="0" applyBorder="1" applyAlignment="1">
      <alignment horizontal="left" vertical="top" wrapText="1"/>
    </xf>
    <xf numFmtId="0" fontId="0" fillId="0" borderId="14" xfId="0"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19" xfId="0" applyBorder="1" applyAlignment="1">
      <alignment horizontal="left" vertical="top"/>
    </xf>
    <xf numFmtId="0" fontId="0" fillId="0" borderId="21" xfId="0" applyBorder="1" applyAlignment="1">
      <alignment horizontal="left" vertical="top"/>
    </xf>
    <xf numFmtId="176" fontId="0" fillId="33" borderId="11" xfId="0" applyNumberFormat="1" applyFill="1" applyBorder="1" applyAlignment="1">
      <alignment vertical="center"/>
    </xf>
    <xf numFmtId="0" fontId="0" fillId="33" borderId="13" xfId="0" applyFill="1" applyBorder="1" applyAlignment="1">
      <alignment vertical="center"/>
    </xf>
    <xf numFmtId="0" fontId="39" fillId="0" borderId="0" xfId="0" applyFont="1" applyAlignment="1">
      <alignment wrapText="1"/>
    </xf>
    <xf numFmtId="0" fontId="0" fillId="0" borderId="0" xfId="0" applyAlignment="1">
      <alignment/>
    </xf>
    <xf numFmtId="0" fontId="0" fillId="0" borderId="13" xfId="0" applyBorder="1" applyAlignment="1">
      <alignment horizontal="left" vertical="center"/>
    </xf>
    <xf numFmtId="0" fontId="0" fillId="0" borderId="11" xfId="0" applyFont="1" applyBorder="1" applyAlignment="1">
      <alignment horizontal="left" vertical="center" wrapText="1" shrinkToFit="1"/>
    </xf>
    <xf numFmtId="0" fontId="0" fillId="0" borderId="10" xfId="0" applyFont="1" applyBorder="1" applyAlignment="1">
      <alignment horizontal="left" vertical="center" shrinkToFit="1"/>
    </xf>
    <xf numFmtId="176" fontId="0" fillId="0" borderId="12" xfId="0" applyNumberFormat="1" applyBorder="1" applyAlignment="1">
      <alignment horizontal="right" vertical="center"/>
    </xf>
    <xf numFmtId="176" fontId="0" fillId="0" borderId="11" xfId="0" applyNumberFormat="1" applyBorder="1" applyAlignment="1">
      <alignment horizontal="right" vertical="center"/>
    </xf>
    <xf numFmtId="0" fontId="0" fillId="0" borderId="12" xfId="0" applyBorder="1" applyAlignment="1">
      <alignment horizontal="right" vertical="center"/>
    </xf>
    <xf numFmtId="0" fontId="0" fillId="0" borderId="11" xfId="0" applyBorder="1" applyAlignment="1">
      <alignment horizontal="right" vertical="center"/>
    </xf>
    <xf numFmtId="0" fontId="34" fillId="0" borderId="0" xfId="0" applyFont="1" applyAlignment="1">
      <alignment horizontal="center" vertical="center"/>
    </xf>
    <xf numFmtId="0" fontId="34" fillId="0" borderId="0" xfId="0" applyFont="1" applyAlignment="1">
      <alignment vertical="center"/>
    </xf>
    <xf numFmtId="176" fontId="34" fillId="0" borderId="0" xfId="0" applyNumberFormat="1" applyFont="1" applyAlignment="1">
      <alignment horizontal="right" vertical="center"/>
    </xf>
    <xf numFmtId="0" fontId="34" fillId="0" borderId="0" xfId="0" applyFont="1" applyAlignment="1">
      <alignment horizontal="right" vertical="center"/>
    </xf>
    <xf numFmtId="176" fontId="0" fillId="0" borderId="0" xfId="0" applyNumberFormat="1"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176" fontId="0" fillId="0" borderId="0" xfId="0" applyNumberFormat="1" applyAlignment="1">
      <alignment vertical="center"/>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showZeros="0" tabSelected="1" zoomScalePageLayoutView="0" workbookViewId="0" topLeftCell="A26">
      <selection activeCell="I29" sqref="I29"/>
    </sheetView>
  </sheetViews>
  <sheetFormatPr defaultColWidth="9.140625" defaultRowHeight="15"/>
  <cols>
    <col min="2" max="2" width="9.421875" style="0" customWidth="1"/>
    <col min="3" max="3" width="15.421875" style="0" customWidth="1"/>
    <col min="4" max="4" width="8.7109375" style="0" customWidth="1"/>
    <col min="6" max="6" width="19.00390625" style="0" customWidth="1"/>
    <col min="7" max="7" width="9.421875" style="0" customWidth="1"/>
    <col min="8" max="8" width="8.421875" style="0" customWidth="1"/>
    <col min="9" max="9" width="8.28125" style="0" customWidth="1"/>
  </cols>
  <sheetData>
    <row r="1" spans="1:7" ht="24">
      <c r="A1" s="32" t="s">
        <v>29</v>
      </c>
      <c r="B1" s="32"/>
      <c r="C1" s="32"/>
      <c r="D1" s="32"/>
      <c r="E1" s="32"/>
      <c r="F1" s="32"/>
      <c r="G1" s="32"/>
    </row>
    <row r="3" ht="18.75">
      <c r="A3" t="s">
        <v>33</v>
      </c>
    </row>
    <row r="4" spans="1:11" ht="18.75">
      <c r="A4" s="23" t="s">
        <v>34</v>
      </c>
      <c r="B4" s="23"/>
      <c r="C4" s="23"/>
      <c r="D4" s="23"/>
      <c r="E4" s="23"/>
      <c r="F4" s="23"/>
      <c r="G4" s="23"/>
      <c r="K4" s="6"/>
    </row>
    <row r="5" spans="1:7" ht="18.75">
      <c r="A5" s="23" t="s">
        <v>35</v>
      </c>
      <c r="B5" s="23"/>
      <c r="C5" s="23"/>
      <c r="D5" s="23"/>
      <c r="E5" s="23"/>
      <c r="F5" s="23"/>
      <c r="G5" s="23"/>
    </row>
    <row r="6" spans="1:7" ht="18.75">
      <c r="A6" s="23" t="s">
        <v>36</v>
      </c>
      <c r="B6" s="23"/>
      <c r="C6" s="23"/>
      <c r="D6" s="23"/>
      <c r="E6" s="23"/>
      <c r="F6" s="23"/>
      <c r="G6" s="23"/>
    </row>
    <row r="8" spans="1:7" ht="18.75">
      <c r="A8" s="16" t="s">
        <v>37</v>
      </c>
      <c r="B8" s="16"/>
      <c r="C8" s="39" t="s">
        <v>55</v>
      </c>
      <c r="D8" s="39"/>
      <c r="E8" s="39"/>
      <c r="F8" s="39"/>
      <c r="G8" s="39"/>
    </row>
    <row r="9" spans="1:5" ht="18.75">
      <c r="A9" s="16" t="s">
        <v>0</v>
      </c>
      <c r="B9" s="16"/>
      <c r="C9" s="16" t="s">
        <v>1</v>
      </c>
      <c r="D9" s="16"/>
      <c r="E9" s="16"/>
    </row>
    <row r="11" spans="1:4" ht="18.75">
      <c r="A11" s="16" t="s">
        <v>31</v>
      </c>
      <c r="B11" s="16"/>
      <c r="C11" s="16"/>
      <c r="D11" s="16"/>
    </row>
    <row r="12" spans="1:3" ht="18.75">
      <c r="A12" s="16" t="s">
        <v>2</v>
      </c>
      <c r="B12" s="16"/>
      <c r="C12" s="16"/>
    </row>
    <row r="13" spans="1:7" ht="18.75">
      <c r="A13" s="41" t="s">
        <v>42</v>
      </c>
      <c r="B13" s="42"/>
      <c r="C13" s="23" t="s">
        <v>4</v>
      </c>
      <c r="D13" s="18" t="s">
        <v>6</v>
      </c>
      <c r="E13" s="25"/>
      <c r="F13" s="10"/>
      <c r="G13" s="1" t="s">
        <v>70</v>
      </c>
    </row>
    <row r="14" spans="1:7" ht="39.75" customHeight="1">
      <c r="A14" s="43"/>
      <c r="B14" s="44"/>
      <c r="C14" s="23"/>
      <c r="D14" s="18" t="s">
        <v>7</v>
      </c>
      <c r="E14" s="25"/>
      <c r="F14" s="23"/>
      <c r="G14" s="23"/>
    </row>
    <row r="15" spans="1:7" ht="18.75">
      <c r="A15" s="43"/>
      <c r="B15" s="44"/>
      <c r="C15" s="22" t="s">
        <v>5</v>
      </c>
      <c r="D15" s="18" t="s">
        <v>8</v>
      </c>
      <c r="E15" s="25"/>
      <c r="F15" s="10"/>
      <c r="G15" s="1" t="s">
        <v>70</v>
      </c>
    </row>
    <row r="16" spans="1:7" ht="39.75" customHeight="1">
      <c r="A16" s="43"/>
      <c r="B16" s="44"/>
      <c r="C16" s="23"/>
      <c r="D16" s="18" t="s">
        <v>7</v>
      </c>
      <c r="E16" s="25"/>
      <c r="F16" s="23"/>
      <c r="G16" s="23"/>
    </row>
    <row r="17" spans="1:10" ht="18.75">
      <c r="A17" s="45"/>
      <c r="B17" s="46"/>
      <c r="C17" s="30" t="s">
        <v>44</v>
      </c>
      <c r="D17" s="59"/>
      <c r="E17" s="25"/>
      <c r="F17" s="10">
        <f>(IF(F13&lt;=F15,ROUNDDOWN(F13,0),ROUNDDOWN(F15,0)))</f>
        <v>0</v>
      </c>
      <c r="G17" s="1" t="s">
        <v>70</v>
      </c>
      <c r="H17" s="9"/>
      <c r="J17" s="9"/>
    </row>
    <row r="18" spans="1:8" ht="18.75">
      <c r="A18" s="49" t="s">
        <v>43</v>
      </c>
      <c r="B18" s="50"/>
      <c r="C18" s="18" t="s">
        <v>38</v>
      </c>
      <c r="D18" s="25"/>
      <c r="E18" s="17"/>
      <c r="F18" s="18"/>
      <c r="G18" s="1" t="s">
        <v>39</v>
      </c>
      <c r="H18" s="2"/>
    </row>
    <row r="19" spans="1:8" ht="18.75">
      <c r="A19" s="51"/>
      <c r="B19" s="52"/>
      <c r="C19" s="23" t="s">
        <v>40</v>
      </c>
      <c r="D19" s="23"/>
      <c r="E19" s="17"/>
      <c r="F19" s="18"/>
      <c r="G19" s="1" t="s">
        <v>39</v>
      </c>
      <c r="H19" s="14" t="str">
        <f>IF(E18&lt;=E19,"OK","NG")</f>
        <v>OK</v>
      </c>
    </row>
    <row r="20" spans="1:8" ht="18.75">
      <c r="A20" s="51"/>
      <c r="B20" s="52"/>
      <c r="C20" s="18" t="s">
        <v>41</v>
      </c>
      <c r="D20" s="25"/>
      <c r="E20" s="37"/>
      <c r="F20" s="38"/>
      <c r="G20" s="1" t="s">
        <v>39</v>
      </c>
      <c r="H20" s="2"/>
    </row>
    <row r="21" spans="1:8" ht="18.75">
      <c r="A21" s="53"/>
      <c r="B21" s="54"/>
      <c r="C21" s="47" t="s">
        <v>45</v>
      </c>
      <c r="D21" s="48"/>
      <c r="E21" s="55" t="str">
        <f>_xlfn.IFERROR((E18-E20)/E18*100,"　")</f>
        <v>　</v>
      </c>
      <c r="F21" s="56"/>
      <c r="G21" s="11" t="s">
        <v>46</v>
      </c>
      <c r="H21" s="14" t="str">
        <f>IF(E21&gt;=50,"OK","NG")</f>
        <v>OK</v>
      </c>
    </row>
    <row r="22" spans="1:7" ht="33.75" customHeight="1">
      <c r="A22" s="20" t="s">
        <v>58</v>
      </c>
      <c r="B22" s="21"/>
      <c r="C22" s="21"/>
      <c r="D22" s="21"/>
      <c r="E22" s="21"/>
      <c r="F22" s="21"/>
      <c r="G22" s="21"/>
    </row>
    <row r="23" spans="1:7" ht="18.75">
      <c r="A23" s="20" t="s">
        <v>57</v>
      </c>
      <c r="B23" s="16"/>
      <c r="C23" s="16"/>
      <c r="D23" s="16"/>
      <c r="E23" s="16"/>
      <c r="F23" s="16"/>
      <c r="G23" s="16"/>
    </row>
    <row r="25" ht="18.75">
      <c r="A25" t="s">
        <v>9</v>
      </c>
    </row>
    <row r="26" spans="1:7" ht="50.25" customHeight="1">
      <c r="A26" s="41" t="s">
        <v>3</v>
      </c>
      <c r="B26" s="42"/>
      <c r="C26" s="22" t="s">
        <v>7</v>
      </c>
      <c r="D26" s="23"/>
      <c r="E26" s="23"/>
      <c r="F26" s="23"/>
      <c r="G26" s="23"/>
    </row>
    <row r="27" spans="1:9" ht="18.75">
      <c r="A27" s="43"/>
      <c r="B27" s="44"/>
      <c r="C27" s="30" t="s">
        <v>27</v>
      </c>
      <c r="D27" s="31"/>
      <c r="E27" s="30" t="s">
        <v>68</v>
      </c>
      <c r="F27" s="24"/>
      <c r="G27" s="25"/>
      <c r="H27" s="12" t="str">
        <f>IF(E27="家庭用：4800Ah・セル相当のkWh未満",155000,IF(E27="業務用：4800Ah・セル相当のkWh以上",190000,"　"))</f>
        <v>　</v>
      </c>
      <c r="I27" s="13" t="str">
        <f>IF(E27="　"," ","kWh/円")</f>
        <v> </v>
      </c>
    </row>
    <row r="28" spans="1:7" ht="18.75">
      <c r="A28" s="43"/>
      <c r="B28" s="44"/>
      <c r="C28" s="40" t="s">
        <v>61</v>
      </c>
      <c r="D28" s="40"/>
      <c r="E28" s="64"/>
      <c r="F28" s="65"/>
      <c r="G28" s="1" t="s">
        <v>39</v>
      </c>
    </row>
    <row r="29" spans="1:7" ht="36.75" customHeight="1">
      <c r="A29" s="43"/>
      <c r="B29" s="44"/>
      <c r="C29" s="60" t="s">
        <v>66</v>
      </c>
      <c r="D29" s="61"/>
      <c r="E29" s="62"/>
      <c r="F29" s="63"/>
      <c r="G29" s="1" t="s">
        <v>10</v>
      </c>
    </row>
    <row r="30" spans="1:8" ht="18.75">
      <c r="A30" s="45"/>
      <c r="B30" s="46"/>
      <c r="C30" s="33" t="s">
        <v>67</v>
      </c>
      <c r="D30" s="34"/>
      <c r="E30" s="35" t="str">
        <f>_xlfn.IFERROR(ROUNDUP(E29/E28,0),"　")</f>
        <v>　</v>
      </c>
      <c r="F30" s="36"/>
      <c r="G30" s="7" t="s">
        <v>65</v>
      </c>
      <c r="H30" s="14" t="str">
        <f>IF(E30&lt;=H27,"OK","NG")</f>
        <v>OK</v>
      </c>
    </row>
    <row r="31" spans="1:8" ht="40.5" customHeight="1">
      <c r="A31" s="28" t="s">
        <v>60</v>
      </c>
      <c r="B31" s="29"/>
      <c r="C31" s="29"/>
      <c r="D31" s="29"/>
      <c r="E31" s="29"/>
      <c r="F31" s="29"/>
      <c r="G31" s="29"/>
      <c r="H31" t="s">
        <v>59</v>
      </c>
    </row>
    <row r="32" spans="1:11" ht="27.75" customHeight="1">
      <c r="A32" s="57" t="s">
        <v>64</v>
      </c>
      <c r="B32" s="58"/>
      <c r="C32" s="58"/>
      <c r="D32" s="58"/>
      <c r="E32" s="58"/>
      <c r="F32" s="58"/>
      <c r="G32" s="58"/>
      <c r="K32" s="15"/>
    </row>
    <row r="33" spans="1:7" ht="78" customHeight="1">
      <c r="A33" s="19" t="s">
        <v>69</v>
      </c>
      <c r="B33" s="19"/>
      <c r="C33" s="19"/>
      <c r="D33" s="19"/>
      <c r="E33" s="19"/>
      <c r="F33" s="19"/>
      <c r="G33" s="19"/>
    </row>
    <row r="35" spans="1:6" ht="18.75">
      <c r="A35" s="16" t="s">
        <v>32</v>
      </c>
      <c r="B35" s="16"/>
      <c r="C35" s="16"/>
      <c r="D35" s="16"/>
      <c r="E35" s="16"/>
      <c r="F35" s="16"/>
    </row>
    <row r="36" spans="1:7" ht="18.75">
      <c r="A36" s="18" t="s">
        <v>11</v>
      </c>
      <c r="B36" s="24"/>
      <c r="C36" s="24"/>
      <c r="D36" s="25"/>
      <c r="E36" s="26"/>
      <c r="F36" s="27"/>
      <c r="G36" s="1" t="s">
        <v>13</v>
      </c>
    </row>
    <row r="37" spans="1:7" ht="18.75">
      <c r="A37" s="18" t="s">
        <v>12</v>
      </c>
      <c r="B37" s="24"/>
      <c r="C37" s="24"/>
      <c r="D37" s="25"/>
      <c r="E37" s="26"/>
      <c r="F37" s="27"/>
      <c r="G37" s="1" t="s">
        <v>10</v>
      </c>
    </row>
    <row r="38" spans="1:7" ht="18.75">
      <c r="A38" s="18" t="s">
        <v>14</v>
      </c>
      <c r="B38" s="24"/>
      <c r="C38" s="24"/>
      <c r="D38" s="25"/>
      <c r="E38" s="26"/>
      <c r="F38" s="27"/>
      <c r="G38" s="1" t="s">
        <v>10</v>
      </c>
    </row>
    <row r="39" spans="1:7" ht="18.75">
      <c r="A39" s="18" t="s">
        <v>15</v>
      </c>
      <c r="B39" s="24"/>
      <c r="C39" s="24"/>
      <c r="D39" s="25"/>
      <c r="E39" s="26"/>
      <c r="F39" s="27"/>
      <c r="G39" s="1" t="s">
        <v>10</v>
      </c>
    </row>
    <row r="40" spans="1:7" ht="18.75">
      <c r="A40" s="18" t="s">
        <v>16</v>
      </c>
      <c r="B40" s="24"/>
      <c r="C40" s="24"/>
      <c r="D40" s="25"/>
      <c r="E40" s="26"/>
      <c r="F40" s="27"/>
      <c r="G40" s="1" t="s">
        <v>10</v>
      </c>
    </row>
    <row r="41" spans="1:7" ht="18.75">
      <c r="A41" s="18" t="s">
        <v>17</v>
      </c>
      <c r="B41" s="24"/>
      <c r="C41" s="24"/>
      <c r="D41" s="25"/>
      <c r="E41" s="26">
        <f>(E37+E38*(E36-1))-(E39+E40*(E36-1))</f>
        <v>0</v>
      </c>
      <c r="F41" s="27"/>
      <c r="G41" s="1" t="s">
        <v>10</v>
      </c>
    </row>
    <row r="42" spans="1:7" ht="18.75">
      <c r="A42" s="16" t="s">
        <v>56</v>
      </c>
      <c r="B42" s="16"/>
      <c r="C42" s="16"/>
      <c r="D42" s="16"/>
      <c r="E42" s="16"/>
      <c r="F42" s="16"/>
      <c r="G42" s="16"/>
    </row>
  </sheetData>
  <sheetProtection/>
  <mergeCells count="62">
    <mergeCell ref="A32:G32"/>
    <mergeCell ref="A26:B30"/>
    <mergeCell ref="A9:B9"/>
    <mergeCell ref="C9:E9"/>
    <mergeCell ref="A11:D11"/>
    <mergeCell ref="A12:C12"/>
    <mergeCell ref="A23:G23"/>
    <mergeCell ref="C20:D20"/>
    <mergeCell ref="F14:G14"/>
    <mergeCell ref="F16:G16"/>
    <mergeCell ref="C17:E17"/>
    <mergeCell ref="C29:D29"/>
    <mergeCell ref="E29:F29"/>
    <mergeCell ref="E28:F28"/>
    <mergeCell ref="A8:B8"/>
    <mergeCell ref="C8:G8"/>
    <mergeCell ref="C28:D28"/>
    <mergeCell ref="E36:F36"/>
    <mergeCell ref="E37:F37"/>
    <mergeCell ref="C18:D18"/>
    <mergeCell ref="A13:B17"/>
    <mergeCell ref="C13:C14"/>
    <mergeCell ref="C15:C16"/>
    <mergeCell ref="D13:E13"/>
    <mergeCell ref="D14:E14"/>
    <mergeCell ref="D15:E15"/>
    <mergeCell ref="D16:E16"/>
    <mergeCell ref="C21:D21"/>
    <mergeCell ref="A18:B21"/>
    <mergeCell ref="E21:F21"/>
    <mergeCell ref="A40:D40"/>
    <mergeCell ref="A35:F35"/>
    <mergeCell ref="E38:F38"/>
    <mergeCell ref="E39:F39"/>
    <mergeCell ref="A1:G1"/>
    <mergeCell ref="C30:D30"/>
    <mergeCell ref="E30:F30"/>
    <mergeCell ref="C19:D19"/>
    <mergeCell ref="A4:B4"/>
    <mergeCell ref="A5:B5"/>
    <mergeCell ref="A6:B6"/>
    <mergeCell ref="C4:G4"/>
    <mergeCell ref="C6:G6"/>
    <mergeCell ref="C5:G5"/>
    <mergeCell ref="E19:F19"/>
    <mergeCell ref="E20:F20"/>
    <mergeCell ref="A42:G42"/>
    <mergeCell ref="E18:F18"/>
    <mergeCell ref="A33:G33"/>
    <mergeCell ref="A22:G22"/>
    <mergeCell ref="C26:D26"/>
    <mergeCell ref="E26:G26"/>
    <mergeCell ref="A41:D41"/>
    <mergeCell ref="E41:F41"/>
    <mergeCell ref="A31:G31"/>
    <mergeCell ref="C27:D27"/>
    <mergeCell ref="E27:G27"/>
    <mergeCell ref="E40:F40"/>
    <mergeCell ref="A36:D36"/>
    <mergeCell ref="A37:D37"/>
    <mergeCell ref="A38:D38"/>
    <mergeCell ref="A39:D39"/>
  </mergeCells>
  <dataValidations count="1">
    <dataValidation type="list" allowBlank="1" showInputMessage="1" showErrorMessage="1" sqref="E27:G27">
      <formula1>"家庭用：4800Ah・セル相当のkWh未満,業務用：4800Ah・セル相当のkWh以上,　,"</formula1>
    </dataValidation>
  </dataValidations>
  <printOptions/>
  <pageMargins left="1.1023622047244095" right="0.11811023622047245" top="0.35433070866141736" bottom="0.35433070866141736" header="0.31496062992125984" footer="0.31496062992125984"/>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2:O17"/>
  <sheetViews>
    <sheetView showZeros="0" zoomScalePageLayoutView="0" workbookViewId="0" topLeftCell="A1">
      <selection activeCell="C16" sqref="C16"/>
    </sheetView>
  </sheetViews>
  <sheetFormatPr defaultColWidth="9.140625" defaultRowHeight="15"/>
  <cols>
    <col min="1" max="1" width="5.28125" style="0" bestFit="1" customWidth="1"/>
    <col min="2" max="2" width="5.140625" style="0" bestFit="1" customWidth="1"/>
    <col min="3" max="3" width="3.421875" style="0" bestFit="1" customWidth="1"/>
    <col min="4" max="4" width="5.28125" style="0" bestFit="1" customWidth="1"/>
    <col min="5" max="6" width="3.421875" style="0" bestFit="1" customWidth="1"/>
    <col min="7" max="7" width="2.8515625" style="0" bestFit="1" customWidth="1"/>
    <col min="8" max="8" width="3.421875" style="0" bestFit="1" customWidth="1"/>
    <col min="9" max="9" width="7.140625" style="0" bestFit="1" customWidth="1"/>
    <col min="10" max="10" width="3.421875" style="0" bestFit="1" customWidth="1"/>
    <col min="11" max="11" width="7.140625" style="2" bestFit="1" customWidth="1"/>
    <col min="12" max="12" width="3.421875" style="0" bestFit="1" customWidth="1"/>
    <col min="13" max="13" width="3.421875" style="0" customWidth="1"/>
    <col min="14" max="14" width="11.57421875" style="0" customWidth="1"/>
    <col min="15" max="15" width="3.421875" style="0" bestFit="1" customWidth="1"/>
  </cols>
  <sheetData>
    <row r="2" spans="1:4" ht="18.75">
      <c r="A2" s="67" t="s">
        <v>2</v>
      </c>
      <c r="B2" s="67"/>
      <c r="C2" s="67"/>
      <c r="D2" s="67"/>
    </row>
    <row r="3" spans="1:10" ht="18.75">
      <c r="A3" s="74" t="s">
        <v>54</v>
      </c>
      <c r="B3" s="74"/>
      <c r="C3" s="2"/>
      <c r="D3" s="2" t="s">
        <v>21</v>
      </c>
      <c r="E3" s="2"/>
      <c r="F3" s="2"/>
      <c r="G3" s="2"/>
      <c r="H3" s="66" t="s">
        <v>22</v>
      </c>
      <c r="I3" s="67"/>
      <c r="J3" s="67"/>
    </row>
    <row r="4" spans="1:10" s="2" customFormat="1" ht="18.75">
      <c r="A4" s="2">
        <f>'計画（実績）'!F17</f>
        <v>0</v>
      </c>
      <c r="B4" s="2" t="s">
        <v>39</v>
      </c>
      <c r="C4" s="2" t="s">
        <v>18</v>
      </c>
      <c r="D4" s="74" t="s">
        <v>20</v>
      </c>
      <c r="E4" s="74"/>
      <c r="F4" s="74"/>
      <c r="G4" s="2" t="s">
        <v>19</v>
      </c>
      <c r="H4" s="68">
        <f>ROUNDDOWN(A4*50000,-3)</f>
        <v>0</v>
      </c>
      <c r="I4" s="67"/>
      <c r="J4" s="3" t="s">
        <v>10</v>
      </c>
    </row>
    <row r="7" spans="1:4" ht="18.75">
      <c r="A7" s="67" t="s">
        <v>9</v>
      </c>
      <c r="B7" s="67"/>
      <c r="C7" s="67"/>
      <c r="D7" s="67"/>
    </row>
    <row r="8" spans="1:11" ht="18.75">
      <c r="A8" t="s">
        <v>23</v>
      </c>
      <c r="B8" s="16" t="s">
        <v>53</v>
      </c>
      <c r="C8" s="16"/>
      <c r="D8" s="16"/>
      <c r="E8" s="16"/>
      <c r="F8" s="16"/>
      <c r="G8" s="16"/>
      <c r="H8" s="16"/>
      <c r="I8" s="16"/>
      <c r="J8" s="16"/>
      <c r="K8" s="16"/>
    </row>
    <row r="9" spans="2:15" ht="18.75">
      <c r="B9" s="74" t="s">
        <v>24</v>
      </c>
      <c r="C9" s="16"/>
      <c r="D9" s="16"/>
      <c r="E9" s="16"/>
      <c r="F9" s="16"/>
      <c r="G9" s="16"/>
      <c r="I9" t="s">
        <v>26</v>
      </c>
      <c r="K9" s="72" t="s">
        <v>48</v>
      </c>
      <c r="L9" s="72"/>
      <c r="M9" s="72"/>
      <c r="N9" s="72"/>
      <c r="O9" s="72"/>
    </row>
    <row r="10" spans="2:15" ht="18.75">
      <c r="B10" s="73">
        <f>'計画（実績）'!E29</f>
        <v>0</v>
      </c>
      <c r="C10" s="16"/>
      <c r="D10" s="16"/>
      <c r="E10" s="16"/>
      <c r="F10" s="16"/>
      <c r="G10" t="s">
        <v>10</v>
      </c>
      <c r="H10" t="s">
        <v>18</v>
      </c>
      <c r="I10" s="4" t="s">
        <v>28</v>
      </c>
      <c r="J10" t="s">
        <v>25</v>
      </c>
      <c r="K10" s="70">
        <f>ROUND(B10/3,-3)</f>
        <v>0</v>
      </c>
      <c r="L10" s="71"/>
      <c r="M10" s="71"/>
      <c r="N10" s="71"/>
      <c r="O10" s="8" t="s">
        <v>10</v>
      </c>
    </row>
    <row r="12" spans="1:6" ht="18.75">
      <c r="A12" t="s">
        <v>49</v>
      </c>
      <c r="B12" s="16" t="s">
        <v>50</v>
      </c>
      <c r="C12" s="16"/>
      <c r="D12" s="16"/>
      <c r="E12" s="16"/>
      <c r="F12" s="16"/>
    </row>
    <row r="13" spans="2:15" ht="18.75">
      <c r="B13" s="74" t="s">
        <v>62</v>
      </c>
      <c r="C13" s="74"/>
      <c r="D13" s="74"/>
      <c r="F13" s="74" t="s">
        <v>63</v>
      </c>
      <c r="G13" s="74"/>
      <c r="H13" s="74"/>
      <c r="I13" s="74"/>
      <c r="K13" s="2" t="s">
        <v>26</v>
      </c>
      <c r="M13" s="72" t="s">
        <v>30</v>
      </c>
      <c r="N13" s="72"/>
      <c r="O13" s="72"/>
    </row>
    <row r="14" spans="2:15" ht="18.75">
      <c r="B14" s="16">
        <f>'計画（実績）'!E28</f>
        <v>0</v>
      </c>
      <c r="C14" s="16"/>
      <c r="D14" t="s">
        <v>39</v>
      </c>
      <c r="E14" t="s">
        <v>18</v>
      </c>
      <c r="F14" s="73" t="str">
        <f>'計画（実績）'!H27</f>
        <v>　</v>
      </c>
      <c r="G14" s="73"/>
      <c r="H14" s="73"/>
      <c r="I14" t="s">
        <v>52</v>
      </c>
      <c r="J14" t="s">
        <v>18</v>
      </c>
      <c r="K14" s="4" t="s">
        <v>28</v>
      </c>
      <c r="L14" t="s">
        <v>25</v>
      </c>
      <c r="M14" s="70" t="str">
        <f>_xlfn.IFERROR(ROUNDDOWN(B14*F14/3,-3),"　")</f>
        <v>　</v>
      </c>
      <c r="N14" s="71"/>
      <c r="O14" s="8" t="s">
        <v>10</v>
      </c>
    </row>
    <row r="16" spans="11:15" ht="18.75">
      <c r="K16" s="66" t="s">
        <v>51</v>
      </c>
      <c r="L16" s="67"/>
      <c r="M16" s="67"/>
      <c r="N16" s="67"/>
      <c r="O16" s="67"/>
    </row>
    <row r="17" spans="11:15" ht="18.75">
      <c r="K17" s="68">
        <f>MIN(K10,M14)</f>
        <v>0</v>
      </c>
      <c r="L17" s="69"/>
      <c r="M17" s="69"/>
      <c r="N17" s="69"/>
      <c r="O17" s="5" t="s">
        <v>47</v>
      </c>
    </row>
  </sheetData>
  <sheetProtection/>
  <mergeCells count="20">
    <mergeCell ref="K9:O9"/>
    <mergeCell ref="B12:F12"/>
    <mergeCell ref="A2:D2"/>
    <mergeCell ref="A7:D7"/>
    <mergeCell ref="D4:F4"/>
    <mergeCell ref="B10:F10"/>
    <mergeCell ref="K10:N10"/>
    <mergeCell ref="B8:K8"/>
    <mergeCell ref="H3:J3"/>
    <mergeCell ref="H4:I4"/>
    <mergeCell ref="B9:G9"/>
    <mergeCell ref="A3:B3"/>
    <mergeCell ref="K16:O16"/>
    <mergeCell ref="K17:N17"/>
    <mergeCell ref="M14:N14"/>
    <mergeCell ref="M13:O13"/>
    <mergeCell ref="B14:C14"/>
    <mergeCell ref="F14:H14"/>
    <mergeCell ref="B13:D13"/>
    <mergeCell ref="F13:I13"/>
  </mergeCells>
  <printOptions/>
  <pageMargins left="1.1023622047244095"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2024-04-03T07:52:14Z</cp:lastPrinted>
  <dcterms:created xsi:type="dcterms:W3CDTF">2023-10-29T23:49:25Z</dcterms:created>
  <dcterms:modified xsi:type="dcterms:W3CDTF">2024-04-10T02:29:52Z</dcterms:modified>
  <cp:category/>
  <cp:version/>
  <cp:contentType/>
  <cp:contentStatus/>
</cp:coreProperties>
</file>